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'List1'!$A$1:$J$94</definedName>
  </definedNames>
  <calcPr fullCalcOnLoad="1"/>
</workbook>
</file>

<file path=xl/sharedStrings.xml><?xml version="1.0" encoding="utf-8"?>
<sst xmlns="http://schemas.openxmlformats.org/spreadsheetml/2006/main" count="198" uniqueCount="155">
  <si>
    <t>Procijenjena vrijednost nabave        (bez PDV-a)</t>
  </si>
  <si>
    <t>UOF</t>
  </si>
  <si>
    <t>Stručno usavršavanje zaposlenika</t>
  </si>
  <si>
    <t>Energija</t>
  </si>
  <si>
    <t>Usluge platnog prometa</t>
  </si>
  <si>
    <t>Planirana sredstva za nabavu                (s PDV-om)</t>
  </si>
  <si>
    <t>Uredski materijal i ostali materijalni rashodi</t>
  </si>
  <si>
    <t>GRADONAČELNIK</t>
  </si>
  <si>
    <t>I.</t>
  </si>
  <si>
    <t>Održavanje programa za uredsko poslovanje</t>
  </si>
  <si>
    <t>Održavanje informatičke opreme</t>
  </si>
  <si>
    <t>Osiguranje prijevoznih sredstava</t>
  </si>
  <si>
    <t>Osiguranje imovine</t>
  </si>
  <si>
    <t>III.</t>
  </si>
  <si>
    <t xml:space="preserve">Evidencijski broj nabave </t>
  </si>
  <si>
    <t>Planirani početak postupka</t>
  </si>
  <si>
    <t>Ugovor ili okvirni sporazum</t>
  </si>
  <si>
    <t>Planirano trajanje ugovora ili okvirnog sporazuma</t>
  </si>
  <si>
    <t>Vrsta postupka javne nabave, uključujući i postupak sklapanja ugovora o javnim uslugama iz Dodatka II.B</t>
  </si>
  <si>
    <t>A100001, 323</t>
  </si>
  <si>
    <t xml:space="preserve">Uredski materijal </t>
  </si>
  <si>
    <t>Usluge telefona</t>
  </si>
  <si>
    <t>A400002, 323</t>
  </si>
  <si>
    <t>Održavanje računovodstvenih programa</t>
  </si>
  <si>
    <t>A400002, 343</t>
  </si>
  <si>
    <t>K500208, 421</t>
  </si>
  <si>
    <t>otvoreni postupak javne nabave</t>
  </si>
  <si>
    <t xml:space="preserve">ugovor </t>
  </si>
  <si>
    <t>ugovor</t>
  </si>
  <si>
    <t>A500602, 323</t>
  </si>
  <si>
    <t>A500601, 323</t>
  </si>
  <si>
    <t>ožujak</t>
  </si>
  <si>
    <t>A400002, 322</t>
  </si>
  <si>
    <t xml:space="preserve">                   GRADONAČELNIK</t>
  </si>
  <si>
    <t>A400002, 329</t>
  </si>
  <si>
    <t>T400001, 422</t>
  </si>
  <si>
    <t>Prometni znakovi</t>
  </si>
  <si>
    <t>T500201, 422</t>
  </si>
  <si>
    <t>K500202, 421</t>
  </si>
  <si>
    <t>okvirni sporazum</t>
  </si>
  <si>
    <t xml:space="preserve">lipanj-kolovoz </t>
  </si>
  <si>
    <t>do kraja godine</t>
  </si>
  <si>
    <t>RAZDJEL 001 GRADSKO VIJEĆE, GRADONAČELNIK I MJESNA SAMOUPRAVA</t>
  </si>
  <si>
    <t>RAZDJEL 004 UPRAVNI ODJEL ZA FINANCIJE, PRORAČUN, JAVNU NABAVU I GOSPODARSTVO</t>
  </si>
  <si>
    <t>RAZDJEL 005 UPRAVNI ODJEL ZA PROSTORNO UREĐENJE, GRADNJU, ZAŠTITU OKOLIŠA I KOMUNLNO GOSPODARSTVO</t>
  </si>
  <si>
    <t>RAZDJEL 006 UPRAVNI ODJEL ZA DRUŠTVENE DJELATNOSTI</t>
  </si>
  <si>
    <t>UKUPNO USLUGE</t>
  </si>
  <si>
    <t>UKUPNO RAZDJEL 001</t>
  </si>
  <si>
    <t>UKUPNO ROBE</t>
  </si>
  <si>
    <t>UKUPNO RAZDJEL 004</t>
  </si>
  <si>
    <t>UKUPNO RADOVI</t>
  </si>
  <si>
    <t>UKUPNO RAZDJEL 006</t>
  </si>
  <si>
    <t>SVEUKUPNO ROBE</t>
  </si>
  <si>
    <t>SVEUKUPNO USLUGE</t>
  </si>
  <si>
    <t>SVEUKUPNO RADOVI</t>
  </si>
  <si>
    <t>Poštanske usluge</t>
  </si>
  <si>
    <t>Računala i računalna oprema</t>
  </si>
  <si>
    <t>UKUPNO RAZDJEL 005</t>
  </si>
  <si>
    <t xml:space="preserve">Usluge informiranja-tisak </t>
  </si>
  <si>
    <t>Predmet nabave</t>
  </si>
  <si>
    <t>Usluge informiranja-televizija</t>
  </si>
  <si>
    <t>Usluge informiranja-radio</t>
  </si>
  <si>
    <t>Usluga tiska Službenog glasnika Grada Krapine</t>
  </si>
  <si>
    <t xml:space="preserve">Računalni programi </t>
  </si>
  <si>
    <t xml:space="preserve">Električna energija </t>
  </si>
  <si>
    <t>1/2013-JN</t>
  </si>
  <si>
    <t>Projektna dokumentacija za izgradnju mosta preko Krapinice</t>
  </si>
  <si>
    <t>K500207, 421</t>
  </si>
  <si>
    <t>K500501, 426</t>
  </si>
  <si>
    <t>K500502, 426</t>
  </si>
  <si>
    <t>K500201, 421</t>
  </si>
  <si>
    <t>Usluge tiskanja monografije</t>
  </si>
  <si>
    <t>Usluge grafičkog oblikovanja monografije</t>
  </si>
  <si>
    <t>T600505, 323</t>
  </si>
  <si>
    <t>1/2013-BN</t>
  </si>
  <si>
    <t>2/2013-BN</t>
  </si>
  <si>
    <t>3/2013-BN</t>
  </si>
  <si>
    <t>4/2013-BN</t>
  </si>
  <si>
    <t>5/2013-BN</t>
  </si>
  <si>
    <t>7/2013-BN</t>
  </si>
  <si>
    <t>8/2013-BN</t>
  </si>
  <si>
    <t>9/2013-BN</t>
  </si>
  <si>
    <t>10/2013-BN</t>
  </si>
  <si>
    <t>Usluge održavanja sustava grijanja i hlađenja u poslovnim prostorima - Magistratska 30 i Ljudevita Gaja 12</t>
  </si>
  <si>
    <t>11/2013-BN</t>
  </si>
  <si>
    <t xml:space="preserve">A400002, 322  A500104, 322    </t>
  </si>
  <si>
    <t>12/2013-BN</t>
  </si>
  <si>
    <t>13/2013-BN</t>
  </si>
  <si>
    <t>14/2013-BN</t>
  </si>
  <si>
    <t>15/2013-BN</t>
  </si>
  <si>
    <t>16/2013-BN</t>
  </si>
  <si>
    <t>17/2013-BN</t>
  </si>
  <si>
    <t>18/2013-BN</t>
  </si>
  <si>
    <t>19/2013-BN</t>
  </si>
  <si>
    <t>20/2013-BN</t>
  </si>
  <si>
    <t>21/23013-BN</t>
  </si>
  <si>
    <t>23/2013-BN</t>
  </si>
  <si>
    <t>24/2013-BN</t>
  </si>
  <si>
    <t>Projektna dokumentacija za nadogradnju i dogradnju Dječjeg vrtića Gustav Krklec</t>
  </si>
  <si>
    <t>veljača</t>
  </si>
  <si>
    <t>4/2013-JN</t>
  </si>
  <si>
    <t>6/2013-JN</t>
  </si>
  <si>
    <t>7/2013-JN</t>
  </si>
  <si>
    <t>8/2013-JN</t>
  </si>
  <si>
    <t>9/2013-JN</t>
  </si>
  <si>
    <t>26/2013-BN</t>
  </si>
  <si>
    <t>27/2013-BN</t>
  </si>
  <si>
    <t>11/2013-JN</t>
  </si>
  <si>
    <t>Prijevoz učenika osnovnih škola na području Grada Krapine</t>
  </si>
  <si>
    <t xml:space="preserve">A600301, 323 </t>
  </si>
  <si>
    <t>Nadstrešnica za autobusno stajalište</t>
  </si>
  <si>
    <t>1 mjesec</t>
  </si>
  <si>
    <t>rujan</t>
  </si>
  <si>
    <t>2 mjeseca</t>
  </si>
  <si>
    <t xml:space="preserve"> A400002, 323 </t>
  </si>
  <si>
    <t>28/2013-BN</t>
  </si>
  <si>
    <t>Račun iz Proračuna Grada Krapine za 2013.</t>
  </si>
  <si>
    <t>Izrada prostorno planske studije</t>
  </si>
  <si>
    <t>6 mjeseci</t>
  </si>
  <si>
    <t>Izmjena i dopuna projektne dokumentacije za izmještanje željezničko - cestovnog prijelaza Dolac</t>
  </si>
  <si>
    <t>Preventivna deratizacija na području Grada Krapine u 2013. godini</t>
  </si>
  <si>
    <t xml:space="preserve">Izmještanje željezničko - cestovnog prijelaza Dolac </t>
  </si>
  <si>
    <t>Rekonstrukcija javne rasvjete na području Grada Krapine</t>
  </si>
  <si>
    <t>Stručni nadzor za radove na sanaciji nerazvrstanih cesta i javnih površina na području Grada Krapine</t>
  </si>
  <si>
    <t>Sanacija nerazvrstanih cesta i javnih površina na području Grada Krapine</t>
  </si>
  <si>
    <t>Veterinarske usluge - higijeničarska služba</t>
  </si>
  <si>
    <t>Izmjena krovišta na Područnoj školi Donja Šemnica</t>
  </si>
  <si>
    <t>K600301, 451, korisnik 15866</t>
  </si>
  <si>
    <t>Klasa: 400-09/13-01/001</t>
  </si>
  <si>
    <t>29/2013-BN</t>
  </si>
  <si>
    <t>Promidžbeni materijal (plakati, pozivnice, vrećice, rokovnici i sl.)</t>
  </si>
  <si>
    <t>Na temelju članka 20. Zakona o javnoj nabavi (Narodne novine broj 90/11 i 83/13) i članka 15. Odluke o izvršavanju Proračuna Grada Krapine za 2013.g. (Službeni glasnik Grada Krapine broj 7/12)</t>
  </si>
  <si>
    <t>broj 7/12 i 5/13) gradonačelnik Grada Krapine donosi</t>
  </si>
  <si>
    <t>III. Izmjenu Plana nabave za 2013. godinu</t>
  </si>
  <si>
    <t>Urbroj: 2140/01-03-0302-13-04</t>
  </si>
  <si>
    <t>"Tijekom 2013.g. Grad Krapina će nabavljati robe, radove i usluge iz točke I. ovog Plana kako slijedi:</t>
  </si>
  <si>
    <t>2 godine</t>
  </si>
  <si>
    <t>travanj</t>
  </si>
  <si>
    <t>30/2013-BN</t>
  </si>
  <si>
    <t>Sprave za dječja igrališta</t>
  </si>
  <si>
    <t>31/2013-BN</t>
  </si>
  <si>
    <t>Urbana oprema</t>
  </si>
  <si>
    <t>32/2013-BN</t>
  </si>
  <si>
    <t>Gumene podloge za dječja igrališta</t>
  </si>
  <si>
    <t>13/2013-JN</t>
  </si>
  <si>
    <t>kolovoz</t>
  </si>
  <si>
    <t>3 mjeseca</t>
  </si>
  <si>
    <t>listopad</t>
  </si>
  <si>
    <t>srpanj</t>
  </si>
  <si>
    <t>U Krapini, 01.08.2013.</t>
  </si>
  <si>
    <t>12/2013-JN</t>
  </si>
  <si>
    <t>Ova Izmjena Plana stupa na snagu danom donošenja.</t>
  </si>
  <si>
    <t>Zoran Gregurović</t>
  </si>
  <si>
    <t xml:space="preserve">U Planu nabave za 2013.g., Klasa: 400-09/13-01/001, Urbroj: 2140/01-03-0302-13-01 od 07.01.2013., Klasa: 400-09/13-01/001, Urbroj: 2140/01-03-0302-13-02 od 04.03.2013. i Klasa: 400-09/13-01/001, Urbroj: 2140/01-03-0302-13-03 od 29.04.2013. (u daljnjem tekstu: Plan), točka II. mijenja se te sada glasi: </t>
  </si>
  <si>
    <t>"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</si>
</sst>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33" borderId="13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" fillId="33" borderId="17" xfId="0" applyFont="1" applyFill="1" applyBorder="1" applyAlignment="1" quotePrefix="1">
      <alignment horizontal="center" vertical="center"/>
    </xf>
    <xf numFmtId="4" fontId="1" fillId="33" borderId="16" xfId="0" applyNumberFormat="1" applyFont="1" applyFill="1" applyBorder="1" applyAlignment="1">
      <alignment horizontal="lef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3" fontId="1" fillId="0" borderId="10" xfId="5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1" fillId="34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3" fontId="1" fillId="0" borderId="16" xfId="59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/>
    </xf>
    <xf numFmtId="0" fontId="2" fillId="0" borderId="10" xfId="0" applyFont="1" applyFill="1" applyBorder="1" applyAlignment="1" quotePrefix="1">
      <alignment horizontal="left" vertical="center"/>
    </xf>
    <xf numFmtId="4" fontId="1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Q94"/>
  <sheetViews>
    <sheetView tabSelected="1" view="pageBreakPreview" zoomScaleSheetLayoutView="100" workbookViewId="0" topLeftCell="A1">
      <selection activeCell="I11" sqref="I11"/>
    </sheetView>
  </sheetViews>
  <sheetFormatPr defaultColWidth="9.140625" defaultRowHeight="12.75"/>
  <cols>
    <col min="1" max="1" width="12.00390625" style="0" customWidth="1"/>
    <col min="2" max="2" width="46.28125" style="0" customWidth="1"/>
    <col min="3" max="4" width="10.57421875" style="0" customWidth="1"/>
    <col min="5" max="5" width="14.57421875" style="0" customWidth="1"/>
    <col min="6" max="6" width="23.7109375" style="36" customWidth="1"/>
    <col min="7" max="7" width="8.8515625" style="0" hidden="1" customWidth="1"/>
    <col min="8" max="8" width="13.00390625" style="38" customWidth="1"/>
    <col min="9" max="9" width="9.140625" style="38" customWidth="1"/>
    <col min="10" max="10" width="16.00390625" style="38" customWidth="1"/>
  </cols>
  <sheetData>
    <row r="10" spans="1:2" ht="12.75">
      <c r="A10" s="123" t="s">
        <v>33</v>
      </c>
      <c r="B10" s="123"/>
    </row>
    <row r="12" spans="1:5" ht="15">
      <c r="A12" s="124" t="s">
        <v>128</v>
      </c>
      <c r="B12" s="124"/>
      <c r="C12" s="124"/>
      <c r="D12" s="124"/>
      <c r="E12" s="2"/>
    </row>
    <row r="13" spans="1:5" ht="15">
      <c r="A13" s="124" t="s">
        <v>134</v>
      </c>
      <c r="B13" s="124"/>
      <c r="C13" s="124"/>
      <c r="D13" s="124"/>
      <c r="E13" s="125"/>
    </row>
    <row r="14" spans="1:5" ht="15">
      <c r="A14" s="124" t="s">
        <v>149</v>
      </c>
      <c r="B14" s="124"/>
      <c r="C14" s="124"/>
      <c r="D14" s="124"/>
      <c r="E14" s="2"/>
    </row>
    <row r="15" spans="1:5" ht="12.75">
      <c r="A15" s="2"/>
      <c r="B15" s="2"/>
      <c r="C15" s="2"/>
      <c r="D15" s="2"/>
      <c r="E15" s="2"/>
    </row>
    <row r="16" spans="1:10" ht="15">
      <c r="A16" s="124" t="s">
        <v>131</v>
      </c>
      <c r="B16" s="124"/>
      <c r="C16" s="124"/>
      <c r="D16" s="124"/>
      <c r="E16" s="124"/>
      <c r="F16" s="124"/>
      <c r="G16" s="124"/>
      <c r="H16" s="131"/>
      <c r="I16" s="131"/>
      <c r="J16" s="131"/>
    </row>
    <row r="17" spans="1:10" ht="15">
      <c r="A17" s="132" t="s">
        <v>132</v>
      </c>
      <c r="B17" s="132"/>
      <c r="C17" s="132"/>
      <c r="D17" s="132"/>
      <c r="E17" s="132"/>
      <c r="F17" s="132"/>
      <c r="G17" s="132"/>
      <c r="H17" s="125"/>
      <c r="I17" s="125"/>
      <c r="J17" s="125"/>
    </row>
    <row r="18" spans="1:6" ht="12.75">
      <c r="A18" s="2"/>
      <c r="B18" s="2"/>
      <c r="C18" s="2"/>
      <c r="D18" s="2"/>
      <c r="E18" s="2"/>
      <c r="F18" s="43"/>
    </row>
    <row r="19" spans="1:10" ht="15.75">
      <c r="A19" s="126" t="s">
        <v>133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6" ht="14.25">
      <c r="A20" s="4"/>
      <c r="B20" s="4"/>
      <c r="C20" s="4"/>
      <c r="D20" s="4"/>
      <c r="E20" s="4"/>
      <c r="F20" s="44"/>
    </row>
    <row r="21" spans="1:10" ht="14.25">
      <c r="A21" s="130" t="s">
        <v>8</v>
      </c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5" ht="12.75">
      <c r="A22" s="2"/>
      <c r="B22" s="2"/>
      <c r="C22" s="2"/>
      <c r="D22" s="2"/>
      <c r="E22" s="2"/>
    </row>
    <row r="23" spans="1:10" ht="32.25" customHeight="1">
      <c r="A23" s="133" t="s">
        <v>153</v>
      </c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5" ht="12.75">
      <c r="A24" s="2"/>
      <c r="B24" s="2"/>
      <c r="C24" s="2"/>
      <c r="D24" s="2"/>
      <c r="E24" s="2"/>
    </row>
    <row r="25" spans="1:5" ht="15">
      <c r="A25" s="124" t="s">
        <v>135</v>
      </c>
      <c r="B25" s="125"/>
      <c r="C25" s="125"/>
      <c r="D25" s="125"/>
      <c r="E25" s="125"/>
    </row>
    <row r="26" spans="1:5" ht="15">
      <c r="A26" s="25"/>
      <c r="B26" s="25"/>
      <c r="C26" s="25"/>
      <c r="D26" s="25"/>
      <c r="E26" s="2"/>
    </row>
    <row r="27" spans="1:10" ht="64.5" customHeight="1">
      <c r="A27" s="23" t="s">
        <v>14</v>
      </c>
      <c r="B27" s="23" t="s">
        <v>59</v>
      </c>
      <c r="C27" s="23" t="s">
        <v>0</v>
      </c>
      <c r="D27" s="23" t="s">
        <v>5</v>
      </c>
      <c r="E27" s="23" t="s">
        <v>116</v>
      </c>
      <c r="F27" s="23" t="s">
        <v>18</v>
      </c>
      <c r="H27" s="28" t="s">
        <v>16</v>
      </c>
      <c r="I27" s="29" t="s">
        <v>15</v>
      </c>
      <c r="J27" s="29" t="s">
        <v>17</v>
      </c>
    </row>
    <row r="28" spans="1:251" s="21" customFormat="1" ht="12.75" customHeight="1" hidden="1">
      <c r="A28" s="54"/>
      <c r="B28" s="55" t="s">
        <v>2</v>
      </c>
      <c r="C28" s="56">
        <f>C32</f>
        <v>49600</v>
      </c>
      <c r="D28" s="56">
        <f>D32</f>
        <v>62000</v>
      </c>
      <c r="E28" s="57">
        <v>3213</v>
      </c>
      <c r="F28" s="58"/>
      <c r="G28" s="59" t="e">
        <f>#REF!</f>
        <v>#REF!</v>
      </c>
      <c r="H28" s="39"/>
      <c r="I28" s="40"/>
      <c r="J28" s="4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51" s="53" customFormat="1" ht="12.75" customHeight="1">
      <c r="A29" s="127" t="s">
        <v>42</v>
      </c>
      <c r="B29" s="128"/>
      <c r="C29" s="128"/>
      <c r="D29" s="128"/>
      <c r="E29" s="128"/>
      <c r="F29" s="128"/>
      <c r="G29" s="128"/>
      <c r="H29" s="128"/>
      <c r="I29" s="128"/>
      <c r="J29" s="129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</row>
    <row r="30" spans="1:251" s="53" customFormat="1" ht="14.25" customHeight="1">
      <c r="A30" s="14" t="s">
        <v>74</v>
      </c>
      <c r="B30" s="24" t="s">
        <v>130</v>
      </c>
      <c r="C30" s="16">
        <f>D30/1.25</f>
        <v>35200</v>
      </c>
      <c r="D30" s="16">
        <v>44000</v>
      </c>
      <c r="E30" s="37" t="s">
        <v>19</v>
      </c>
      <c r="F30" s="115"/>
      <c r="G30" s="115"/>
      <c r="H30" s="115"/>
      <c r="I30" s="115"/>
      <c r="J30" s="115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</row>
    <row r="31" spans="1:251" s="53" customFormat="1" ht="12.75" customHeight="1">
      <c r="A31" s="48"/>
      <c r="B31" s="71" t="s">
        <v>48</v>
      </c>
      <c r="C31" s="96">
        <f>C30:D30</f>
        <v>35200</v>
      </c>
      <c r="D31" s="97">
        <f>D30</f>
        <v>44000</v>
      </c>
      <c r="E31" s="48"/>
      <c r="F31" s="94"/>
      <c r="G31" s="94"/>
      <c r="H31" s="94"/>
      <c r="I31" s="94"/>
      <c r="J31" s="95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</row>
    <row r="32" spans="1:10" ht="12.75">
      <c r="A32" s="14" t="s">
        <v>75</v>
      </c>
      <c r="B32" s="15" t="s">
        <v>60</v>
      </c>
      <c r="C32" s="16">
        <f>D32/1.25</f>
        <v>49600</v>
      </c>
      <c r="D32" s="16">
        <v>62000</v>
      </c>
      <c r="E32" s="14" t="s">
        <v>19</v>
      </c>
      <c r="F32" s="14"/>
      <c r="G32" s="22"/>
      <c r="H32" s="41"/>
      <c r="I32" s="41"/>
      <c r="J32" s="41"/>
    </row>
    <row r="33" spans="1:10" ht="12.75" customHeight="1" hidden="1">
      <c r="A33" s="26"/>
      <c r="B33" s="8" t="s">
        <v>6</v>
      </c>
      <c r="C33" s="9" t="e">
        <f>C34+#REF!+#REF!</f>
        <v>#REF!</v>
      </c>
      <c r="D33" s="9" t="e">
        <f>D34+#REF!+#REF!</f>
        <v>#REF!</v>
      </c>
      <c r="E33" s="7">
        <v>3221</v>
      </c>
      <c r="F33" s="10"/>
      <c r="G33" s="30"/>
      <c r="H33" s="41"/>
      <c r="I33" s="41"/>
      <c r="J33" s="41"/>
    </row>
    <row r="34" spans="1:10" ht="12.75">
      <c r="A34" s="14" t="s">
        <v>76</v>
      </c>
      <c r="B34" s="15" t="s">
        <v>58</v>
      </c>
      <c r="C34" s="16">
        <f>D34/1.25</f>
        <v>36000</v>
      </c>
      <c r="D34" s="16">
        <v>45000</v>
      </c>
      <c r="E34" s="14" t="s">
        <v>19</v>
      </c>
      <c r="F34" s="14"/>
      <c r="G34" s="22" t="s">
        <v>1</v>
      </c>
      <c r="H34" s="41"/>
      <c r="I34" s="41"/>
      <c r="J34" s="41"/>
    </row>
    <row r="35" spans="1:10" ht="12.75">
      <c r="A35" s="14" t="s">
        <v>77</v>
      </c>
      <c r="B35" s="15" t="s">
        <v>61</v>
      </c>
      <c r="C35" s="16">
        <f>D35/1.25</f>
        <v>48000</v>
      </c>
      <c r="D35" s="16">
        <v>60000</v>
      </c>
      <c r="E35" s="14" t="s">
        <v>19</v>
      </c>
      <c r="F35" s="14"/>
      <c r="G35" s="22"/>
      <c r="H35" s="72"/>
      <c r="I35" s="41"/>
      <c r="J35" s="41"/>
    </row>
    <row r="36" spans="1:10" ht="12.75">
      <c r="A36" s="14" t="s">
        <v>78</v>
      </c>
      <c r="B36" s="15" t="s">
        <v>62</v>
      </c>
      <c r="C36" s="16">
        <f>D36/1.25</f>
        <v>48800</v>
      </c>
      <c r="D36" s="16">
        <v>61000</v>
      </c>
      <c r="E36" s="14" t="s">
        <v>19</v>
      </c>
      <c r="F36" s="14"/>
      <c r="G36" s="22"/>
      <c r="H36" s="41"/>
      <c r="I36" s="41"/>
      <c r="J36" s="41"/>
    </row>
    <row r="37" spans="1:10" s="77" customFormat="1" ht="12.75" customHeight="1">
      <c r="A37" s="70"/>
      <c r="B37" s="71" t="s">
        <v>46</v>
      </c>
      <c r="C37" s="72">
        <f>C32+C34+C35+C36</f>
        <v>182400</v>
      </c>
      <c r="D37" s="72">
        <f>D32+D34+D35+D36</f>
        <v>228000</v>
      </c>
      <c r="E37" s="66"/>
      <c r="F37" s="74"/>
      <c r="G37" s="75"/>
      <c r="H37" s="76"/>
      <c r="I37" s="76"/>
      <c r="J37" s="76"/>
    </row>
    <row r="38" spans="1:10" s="77" customFormat="1" ht="12.75" customHeight="1">
      <c r="A38" s="70"/>
      <c r="B38" s="71" t="s">
        <v>47</v>
      </c>
      <c r="C38" s="72">
        <f>C37+C31</f>
        <v>217600</v>
      </c>
      <c r="D38" s="72">
        <f>D37+D31</f>
        <v>272000</v>
      </c>
      <c r="E38" s="78"/>
      <c r="F38" s="79"/>
      <c r="G38" s="80"/>
      <c r="H38" s="81"/>
      <c r="I38" s="81"/>
      <c r="J38" s="81"/>
    </row>
    <row r="39" spans="1:251" s="53" customFormat="1" ht="12.75" customHeight="1">
      <c r="A39" s="127" t="s">
        <v>43</v>
      </c>
      <c r="B39" s="135"/>
      <c r="C39" s="135"/>
      <c r="D39" s="135"/>
      <c r="E39" s="135"/>
      <c r="F39" s="135"/>
      <c r="G39" s="135"/>
      <c r="H39" s="135"/>
      <c r="I39" s="135"/>
      <c r="J39" s="136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</row>
    <row r="40" spans="1:10" s="33" customFormat="1" ht="12.75" customHeight="1">
      <c r="A40" s="49" t="s">
        <v>79</v>
      </c>
      <c r="B40" s="18" t="s">
        <v>20</v>
      </c>
      <c r="C40" s="16">
        <f aca="true" t="shared" si="0" ref="C40:C52">D40/1.25</f>
        <v>56000</v>
      </c>
      <c r="D40" s="19">
        <v>70000</v>
      </c>
      <c r="E40" s="17" t="s">
        <v>32</v>
      </c>
      <c r="F40" s="17"/>
      <c r="G40" s="32"/>
      <c r="H40" s="45"/>
      <c r="I40" s="17"/>
      <c r="J40" s="46"/>
    </row>
    <row r="41" spans="1:10" s="6" customFormat="1" ht="12.75" customHeight="1" hidden="1">
      <c r="A41" s="51"/>
      <c r="B41" s="11" t="s">
        <v>3</v>
      </c>
      <c r="C41" s="16" t="e">
        <f t="shared" si="0"/>
        <v>#REF!</v>
      </c>
      <c r="D41" s="12" t="e">
        <f>#REF!+#REF!+#REF!+#REF!+#REF!</f>
        <v>#REF!</v>
      </c>
      <c r="E41" s="10">
        <v>3223</v>
      </c>
      <c r="F41" s="13"/>
      <c r="G41" s="5"/>
      <c r="H41" s="1"/>
      <c r="I41" s="1"/>
      <c r="J41" s="41"/>
    </row>
    <row r="42" spans="1:10" s="33" customFormat="1" ht="12.75" customHeight="1">
      <c r="A42" s="37" t="s">
        <v>80</v>
      </c>
      <c r="B42" s="60" t="s">
        <v>56</v>
      </c>
      <c r="C42" s="16">
        <f t="shared" si="0"/>
        <v>56000</v>
      </c>
      <c r="D42" s="16">
        <v>70000</v>
      </c>
      <c r="E42" s="100" t="s">
        <v>35</v>
      </c>
      <c r="F42" s="37"/>
      <c r="G42" s="32"/>
      <c r="H42" s="14"/>
      <c r="I42" s="14"/>
      <c r="J42" s="42"/>
    </row>
    <row r="43" spans="1:10" s="33" customFormat="1" ht="12.75" customHeight="1">
      <c r="A43" s="14" t="s">
        <v>81</v>
      </c>
      <c r="B43" s="15" t="s">
        <v>63</v>
      </c>
      <c r="C43" s="16">
        <f t="shared" si="0"/>
        <v>24000</v>
      </c>
      <c r="D43" s="99">
        <v>30000</v>
      </c>
      <c r="E43" s="110" t="s">
        <v>35</v>
      </c>
      <c r="F43" s="37"/>
      <c r="G43" s="32"/>
      <c r="H43" s="37"/>
      <c r="I43" s="37"/>
      <c r="J43" s="111"/>
    </row>
    <row r="44" spans="1:10" s="86" customFormat="1" ht="12.75" customHeight="1">
      <c r="A44" s="70"/>
      <c r="B44" s="82" t="s">
        <v>48</v>
      </c>
      <c r="C44" s="83">
        <f>C40+C42+C43</f>
        <v>136000</v>
      </c>
      <c r="D44" s="83">
        <f>D40+D42+D43</f>
        <v>170000</v>
      </c>
      <c r="E44" s="70"/>
      <c r="F44" s="87"/>
      <c r="G44" s="88"/>
      <c r="H44" s="87"/>
      <c r="I44" s="87"/>
      <c r="J44" s="89"/>
    </row>
    <row r="45" spans="1:10" s="33" customFormat="1" ht="12.75" customHeight="1">
      <c r="A45" s="48" t="s">
        <v>82</v>
      </c>
      <c r="B45" s="15" t="s">
        <v>21</v>
      </c>
      <c r="C45" s="16">
        <f t="shared" si="0"/>
        <v>40000</v>
      </c>
      <c r="D45" s="16">
        <v>50000</v>
      </c>
      <c r="E45" s="14" t="s">
        <v>22</v>
      </c>
      <c r="F45" s="14"/>
      <c r="G45" s="47"/>
      <c r="H45" s="14"/>
      <c r="I45" s="14"/>
      <c r="J45" s="42"/>
    </row>
    <row r="46" spans="1:10" s="33" customFormat="1" ht="14.25" customHeight="1">
      <c r="A46" s="48" t="s">
        <v>84</v>
      </c>
      <c r="B46" s="24" t="s">
        <v>55</v>
      </c>
      <c r="C46" s="16">
        <v>67620</v>
      </c>
      <c r="D46" s="16">
        <v>69000</v>
      </c>
      <c r="E46" s="14" t="s">
        <v>114</v>
      </c>
      <c r="F46" s="64"/>
      <c r="G46" s="65"/>
      <c r="H46" s="24"/>
      <c r="I46" s="14"/>
      <c r="J46" s="64"/>
    </row>
    <row r="47" spans="1:10" s="33" customFormat="1" ht="25.5" customHeight="1">
      <c r="A47" s="48" t="s">
        <v>86</v>
      </c>
      <c r="B47" s="24" t="s">
        <v>83</v>
      </c>
      <c r="C47" s="16">
        <f t="shared" si="0"/>
        <v>29120</v>
      </c>
      <c r="D47" s="16">
        <v>36400</v>
      </c>
      <c r="E47" s="14" t="s">
        <v>22</v>
      </c>
      <c r="F47" s="14"/>
      <c r="G47" s="47"/>
      <c r="H47" s="73"/>
      <c r="I47" s="14"/>
      <c r="J47" s="42"/>
    </row>
    <row r="48" spans="1:10" s="33" customFormat="1" ht="12.75" customHeight="1">
      <c r="A48" s="49" t="s">
        <v>87</v>
      </c>
      <c r="B48" s="18" t="s">
        <v>23</v>
      </c>
      <c r="C48" s="16">
        <f t="shared" si="0"/>
        <v>24800</v>
      </c>
      <c r="D48" s="19">
        <v>31000</v>
      </c>
      <c r="E48" s="17" t="s">
        <v>22</v>
      </c>
      <c r="F48" s="17"/>
      <c r="G48" s="32"/>
      <c r="H48" s="45"/>
      <c r="I48" s="17"/>
      <c r="J48" s="46"/>
    </row>
    <row r="49" spans="1:10" s="33" customFormat="1" ht="12.75" customHeight="1">
      <c r="A49" s="48" t="s">
        <v>88</v>
      </c>
      <c r="B49" s="18" t="s">
        <v>9</v>
      </c>
      <c r="C49" s="16">
        <f t="shared" si="0"/>
        <v>28000</v>
      </c>
      <c r="D49" s="19">
        <v>35000</v>
      </c>
      <c r="E49" s="17" t="s">
        <v>22</v>
      </c>
      <c r="F49" s="14"/>
      <c r="G49" s="32"/>
      <c r="H49" s="37"/>
      <c r="I49" s="14"/>
      <c r="J49" s="42"/>
    </row>
    <row r="50" spans="1:10" s="33" customFormat="1" ht="12.75" customHeight="1">
      <c r="A50" s="48" t="s">
        <v>89</v>
      </c>
      <c r="B50" s="18" t="s">
        <v>10</v>
      </c>
      <c r="C50" s="16">
        <f t="shared" si="0"/>
        <v>21600</v>
      </c>
      <c r="D50" s="19">
        <v>27000</v>
      </c>
      <c r="E50" s="17" t="s">
        <v>22</v>
      </c>
      <c r="F50" s="14"/>
      <c r="G50" s="32"/>
      <c r="H50" s="37"/>
      <c r="I50" s="14"/>
      <c r="J50" s="42"/>
    </row>
    <row r="51" spans="1:10" s="33" customFormat="1" ht="12.75" customHeight="1">
      <c r="A51" s="48" t="s">
        <v>90</v>
      </c>
      <c r="B51" s="18" t="s">
        <v>11</v>
      </c>
      <c r="C51" s="16">
        <f t="shared" si="0"/>
        <v>24000</v>
      </c>
      <c r="D51" s="19">
        <v>30000</v>
      </c>
      <c r="E51" s="17" t="s">
        <v>34</v>
      </c>
      <c r="F51" s="14"/>
      <c r="G51" s="32"/>
      <c r="H51" s="37"/>
      <c r="I51" s="14"/>
      <c r="J51" s="42"/>
    </row>
    <row r="52" spans="1:10" s="33" customFormat="1" ht="12.75" customHeight="1">
      <c r="A52" s="48" t="s">
        <v>91</v>
      </c>
      <c r="B52" s="18" t="s">
        <v>12</v>
      </c>
      <c r="C52" s="16">
        <f t="shared" si="0"/>
        <v>28400</v>
      </c>
      <c r="D52" s="19">
        <v>35500</v>
      </c>
      <c r="E52" s="17" t="s">
        <v>34</v>
      </c>
      <c r="F52" s="14"/>
      <c r="G52" s="32"/>
      <c r="H52" s="37"/>
      <c r="I52" s="14"/>
      <c r="J52" s="42"/>
    </row>
    <row r="53" spans="1:10" s="33" customFormat="1" ht="12.75" customHeight="1">
      <c r="A53" s="48" t="s">
        <v>92</v>
      </c>
      <c r="B53" s="18" t="s">
        <v>4</v>
      </c>
      <c r="C53" s="19">
        <v>40000</v>
      </c>
      <c r="D53" s="19">
        <v>40000</v>
      </c>
      <c r="E53" s="17" t="s">
        <v>24</v>
      </c>
      <c r="F53" s="14"/>
      <c r="G53" s="32"/>
      <c r="H53" s="14"/>
      <c r="I53" s="14"/>
      <c r="J53" s="42"/>
    </row>
    <row r="54" spans="1:10" s="69" customFormat="1" ht="12">
      <c r="A54" s="66"/>
      <c r="B54" s="67" t="s">
        <v>46</v>
      </c>
      <c r="C54" s="68">
        <f>C45+C46+C47+C48+C49+C50+C51+C52+C53</f>
        <v>303540</v>
      </c>
      <c r="D54" s="68">
        <f>D45+D46+D47+D48+D49+D50+D51+D52+D53</f>
        <v>353900</v>
      </c>
      <c r="E54" s="66"/>
      <c r="F54" s="74"/>
      <c r="G54" s="75"/>
      <c r="H54" s="76"/>
      <c r="I54" s="76"/>
      <c r="J54" s="76"/>
    </row>
    <row r="55" spans="1:10" s="77" customFormat="1" ht="15" customHeight="1">
      <c r="A55" s="70"/>
      <c r="B55" s="71" t="s">
        <v>49</v>
      </c>
      <c r="C55" s="72">
        <f>C54+C44</f>
        <v>439540</v>
      </c>
      <c r="D55" s="72">
        <f>D54+D44</f>
        <v>523900</v>
      </c>
      <c r="E55" s="78"/>
      <c r="F55" s="79"/>
      <c r="G55" s="80"/>
      <c r="H55" s="81"/>
      <c r="I55" s="81"/>
      <c r="J55" s="81"/>
    </row>
    <row r="56" spans="1:251" s="53" customFormat="1" ht="12.75" customHeight="1">
      <c r="A56" s="127" t="s">
        <v>44</v>
      </c>
      <c r="B56" s="135"/>
      <c r="C56" s="135"/>
      <c r="D56" s="135"/>
      <c r="E56" s="135"/>
      <c r="F56" s="135"/>
      <c r="G56" s="135"/>
      <c r="H56" s="135"/>
      <c r="I56" s="135"/>
      <c r="J56" s="136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</row>
    <row r="57" spans="1:251" s="53" customFormat="1" ht="24.75" customHeight="1">
      <c r="A57" s="14" t="s">
        <v>65</v>
      </c>
      <c r="B57" s="15" t="s">
        <v>64</v>
      </c>
      <c r="C57" s="16">
        <v>900000</v>
      </c>
      <c r="D57" s="16">
        <v>230917</v>
      </c>
      <c r="E57" s="64" t="s">
        <v>85</v>
      </c>
      <c r="F57" s="14" t="s">
        <v>26</v>
      </c>
      <c r="G57" s="15"/>
      <c r="H57" s="14" t="s">
        <v>39</v>
      </c>
      <c r="I57" s="14" t="s">
        <v>137</v>
      </c>
      <c r="J57" s="64" t="s">
        <v>136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</row>
    <row r="58" spans="1:10" s="6" customFormat="1" ht="12.75" customHeight="1">
      <c r="A58" s="14" t="s">
        <v>93</v>
      </c>
      <c r="B58" s="24" t="s">
        <v>36</v>
      </c>
      <c r="C58" s="16">
        <f>D58/1.25</f>
        <v>16000</v>
      </c>
      <c r="D58" s="16">
        <v>20000</v>
      </c>
      <c r="E58" s="14" t="s">
        <v>37</v>
      </c>
      <c r="F58" s="14"/>
      <c r="G58" s="22"/>
      <c r="H58" s="41"/>
      <c r="I58" s="41"/>
      <c r="J58" s="41"/>
    </row>
    <row r="59" spans="1:10" s="6" customFormat="1" ht="12.75" customHeight="1">
      <c r="A59" s="17" t="s">
        <v>94</v>
      </c>
      <c r="B59" s="34" t="s">
        <v>110</v>
      </c>
      <c r="C59" s="16">
        <v>29845.6</v>
      </c>
      <c r="D59" s="19">
        <v>37307</v>
      </c>
      <c r="E59" s="14" t="s">
        <v>37</v>
      </c>
      <c r="F59" s="37"/>
      <c r="G59" s="31"/>
      <c r="H59" s="41"/>
      <c r="I59" s="41"/>
      <c r="J59" s="41"/>
    </row>
    <row r="60" spans="1:10" s="6" customFormat="1" ht="12.75" customHeight="1">
      <c r="A60" s="17" t="s">
        <v>138</v>
      </c>
      <c r="B60" s="34" t="s">
        <v>139</v>
      </c>
      <c r="C60" s="16">
        <v>46650.4</v>
      </c>
      <c r="D60" s="16">
        <v>58313</v>
      </c>
      <c r="E60" s="14" t="s">
        <v>37</v>
      </c>
      <c r="F60" s="14"/>
      <c r="G60" s="31"/>
      <c r="H60" s="41"/>
      <c r="I60" s="41"/>
      <c r="J60" s="41"/>
    </row>
    <row r="61" spans="1:10" s="86" customFormat="1" ht="12.75" customHeight="1">
      <c r="A61" s="17" t="s">
        <v>140</v>
      </c>
      <c r="B61" s="34" t="s">
        <v>141</v>
      </c>
      <c r="C61" s="118">
        <f>D61/1.25</f>
        <v>48804</v>
      </c>
      <c r="D61" s="16">
        <v>61005</v>
      </c>
      <c r="E61" s="14" t="s">
        <v>37</v>
      </c>
      <c r="F61" s="14"/>
      <c r="G61" s="1"/>
      <c r="H61" s="41"/>
      <c r="I61" s="41"/>
      <c r="J61" s="41"/>
    </row>
    <row r="62" spans="1:10" s="86" customFormat="1" ht="15" customHeight="1">
      <c r="A62" s="14" t="s">
        <v>142</v>
      </c>
      <c r="B62" s="24" t="s">
        <v>143</v>
      </c>
      <c r="C62" s="118">
        <v>34700</v>
      </c>
      <c r="D62" s="16">
        <v>43375</v>
      </c>
      <c r="E62" s="14" t="s">
        <v>37</v>
      </c>
      <c r="F62" s="14"/>
      <c r="G62" s="1"/>
      <c r="H62" s="73"/>
      <c r="I62" s="41"/>
      <c r="J62" s="41"/>
    </row>
    <row r="63" spans="1:10" s="86" customFormat="1" ht="12.75" customHeight="1">
      <c r="A63" s="70"/>
      <c r="B63" s="82" t="s">
        <v>48</v>
      </c>
      <c r="C63" s="73">
        <f>C57+C58+C59+C60+C61+C62</f>
        <v>1076000</v>
      </c>
      <c r="D63" s="73">
        <f>D57+D58+D59+D60+D61+D62</f>
        <v>450917</v>
      </c>
      <c r="E63" s="70"/>
      <c r="F63" s="87"/>
      <c r="G63" s="88"/>
      <c r="H63" s="87"/>
      <c r="I63" s="87"/>
      <c r="J63" s="89"/>
    </row>
    <row r="64" spans="1:10" s="86" customFormat="1" ht="24" customHeight="1">
      <c r="A64" s="14" t="s">
        <v>100</v>
      </c>
      <c r="B64" s="24" t="s">
        <v>124</v>
      </c>
      <c r="C64" s="16">
        <v>983441.76</v>
      </c>
      <c r="D64" s="116">
        <v>1229302.2</v>
      </c>
      <c r="E64" s="1" t="s">
        <v>70</v>
      </c>
      <c r="F64" s="62" t="s">
        <v>26</v>
      </c>
      <c r="G64" s="117"/>
      <c r="H64" s="62" t="s">
        <v>28</v>
      </c>
      <c r="I64" s="1" t="s">
        <v>31</v>
      </c>
      <c r="J64" s="1" t="s">
        <v>111</v>
      </c>
    </row>
    <row r="65" spans="1:10" s="86" customFormat="1" ht="13.5" customHeight="1">
      <c r="A65" s="14" t="s">
        <v>101</v>
      </c>
      <c r="B65" s="24" t="s">
        <v>121</v>
      </c>
      <c r="C65" s="16">
        <f>D65/1.25</f>
        <v>288000</v>
      </c>
      <c r="D65" s="19">
        <v>360000</v>
      </c>
      <c r="E65" s="17" t="s">
        <v>38</v>
      </c>
      <c r="F65" s="62" t="s">
        <v>26</v>
      </c>
      <c r="G65" s="50"/>
      <c r="H65" s="35" t="s">
        <v>28</v>
      </c>
      <c r="I65" s="35" t="s">
        <v>112</v>
      </c>
      <c r="J65" s="35" t="s">
        <v>113</v>
      </c>
    </row>
    <row r="66" spans="1:10" s="86" customFormat="1" ht="15.75" customHeight="1">
      <c r="A66" s="17" t="s">
        <v>102</v>
      </c>
      <c r="B66" s="24" t="s">
        <v>122</v>
      </c>
      <c r="C66" s="16">
        <v>184325</v>
      </c>
      <c r="D66" s="16">
        <v>230406.25</v>
      </c>
      <c r="E66" s="14" t="s">
        <v>25</v>
      </c>
      <c r="F66" s="1" t="s">
        <v>26</v>
      </c>
      <c r="G66" s="1"/>
      <c r="H66" s="41" t="s">
        <v>27</v>
      </c>
      <c r="I66" s="41" t="s">
        <v>99</v>
      </c>
      <c r="J66" s="41" t="s">
        <v>111</v>
      </c>
    </row>
    <row r="67" spans="1:10" s="86" customFormat="1" ht="26.25" customHeight="1">
      <c r="A67" s="14" t="s">
        <v>144</v>
      </c>
      <c r="B67" s="24" t="s">
        <v>124</v>
      </c>
      <c r="C67" s="19">
        <v>286400</v>
      </c>
      <c r="D67" s="19">
        <v>358000</v>
      </c>
      <c r="E67" s="1" t="s">
        <v>70</v>
      </c>
      <c r="F67" s="62" t="s">
        <v>26</v>
      </c>
      <c r="G67" s="117"/>
      <c r="H67" s="62" t="s">
        <v>28</v>
      </c>
      <c r="I67" s="1" t="s">
        <v>145</v>
      </c>
      <c r="J67" s="1" t="s">
        <v>146</v>
      </c>
    </row>
    <row r="68" spans="1:10" s="86" customFormat="1" ht="15.75" customHeight="1">
      <c r="A68" s="48"/>
      <c r="B68" s="71" t="s">
        <v>50</v>
      </c>
      <c r="C68" s="96">
        <f>C64+C65+C66+C67</f>
        <v>1742166.76</v>
      </c>
      <c r="D68" s="96">
        <f>D64+D65+D66+D67</f>
        <v>2177708.45</v>
      </c>
      <c r="E68" s="45"/>
      <c r="F68" s="104"/>
      <c r="G68" s="22"/>
      <c r="H68" s="105"/>
      <c r="I68" s="105"/>
      <c r="J68" s="105"/>
    </row>
    <row r="69" spans="1:11" s="63" customFormat="1" ht="25.5" customHeight="1">
      <c r="A69" s="49" t="s">
        <v>96</v>
      </c>
      <c r="B69" s="34" t="s">
        <v>119</v>
      </c>
      <c r="C69" s="16">
        <f>D69/1.25</f>
        <v>32000</v>
      </c>
      <c r="D69" s="16">
        <v>40000</v>
      </c>
      <c r="E69" s="14" t="s">
        <v>38</v>
      </c>
      <c r="F69" s="84"/>
      <c r="G69" s="119"/>
      <c r="H69" s="84"/>
      <c r="I69" s="84"/>
      <c r="J69" s="85"/>
      <c r="K69" s="120"/>
    </row>
    <row r="70" spans="1:11" s="63" customFormat="1" ht="12.75" customHeight="1">
      <c r="A70" s="49" t="s">
        <v>97</v>
      </c>
      <c r="B70" s="24" t="s">
        <v>66</v>
      </c>
      <c r="C70" s="16">
        <v>67040</v>
      </c>
      <c r="D70" s="102">
        <v>83800</v>
      </c>
      <c r="E70" s="17" t="s">
        <v>67</v>
      </c>
      <c r="F70" s="84"/>
      <c r="G70" s="119"/>
      <c r="H70" s="84"/>
      <c r="I70" s="84"/>
      <c r="J70" s="85"/>
      <c r="K70" s="120"/>
    </row>
    <row r="71" spans="1:11" s="121" customFormat="1" ht="12.75" customHeight="1" hidden="1">
      <c r="A71" s="49" t="s">
        <v>105</v>
      </c>
      <c r="B71" s="34" t="s">
        <v>117</v>
      </c>
      <c r="C71" s="16">
        <f>D71/1.25</f>
        <v>40000</v>
      </c>
      <c r="D71" s="19">
        <v>50000</v>
      </c>
      <c r="E71" s="17" t="s">
        <v>68</v>
      </c>
      <c r="F71" s="84"/>
      <c r="G71" s="119"/>
      <c r="H71" s="84"/>
      <c r="I71" s="84"/>
      <c r="J71" s="85"/>
      <c r="K71" s="120"/>
    </row>
    <row r="72" spans="1:11" s="121" customFormat="1" ht="15" customHeight="1">
      <c r="A72" s="14" t="s">
        <v>103</v>
      </c>
      <c r="B72" s="24" t="s">
        <v>98</v>
      </c>
      <c r="C72" s="16">
        <f>D72/1.25</f>
        <v>160000</v>
      </c>
      <c r="D72" s="16">
        <v>200000</v>
      </c>
      <c r="E72" s="14" t="s">
        <v>69</v>
      </c>
      <c r="F72" s="1" t="s">
        <v>26</v>
      </c>
      <c r="G72" s="119"/>
      <c r="H72" s="14" t="s">
        <v>28</v>
      </c>
      <c r="I72" s="14" t="s">
        <v>147</v>
      </c>
      <c r="J72" s="62" t="s">
        <v>118</v>
      </c>
      <c r="K72" s="120"/>
    </row>
    <row r="73" spans="1:251" s="122" customFormat="1" ht="12.75" customHeight="1">
      <c r="A73" s="17" t="s">
        <v>104</v>
      </c>
      <c r="B73" s="34" t="s">
        <v>120</v>
      </c>
      <c r="C73" s="16">
        <f>D73/1.25</f>
        <v>96000</v>
      </c>
      <c r="D73" s="19">
        <v>120000</v>
      </c>
      <c r="E73" s="17" t="s">
        <v>30</v>
      </c>
      <c r="F73" s="62" t="s">
        <v>26</v>
      </c>
      <c r="G73" s="50"/>
      <c r="H73" s="35" t="s">
        <v>28</v>
      </c>
      <c r="I73" s="35" t="s">
        <v>99</v>
      </c>
      <c r="J73" s="35" t="s">
        <v>41</v>
      </c>
      <c r="K73" s="63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</row>
    <row r="74" spans="1:251" s="122" customFormat="1" ht="12.75" customHeight="1">
      <c r="A74" s="17" t="s">
        <v>106</v>
      </c>
      <c r="B74" s="34" t="s">
        <v>125</v>
      </c>
      <c r="C74" s="16">
        <f>D74/1.25</f>
        <v>32000</v>
      </c>
      <c r="D74" s="19">
        <v>40000</v>
      </c>
      <c r="E74" s="45" t="s">
        <v>29</v>
      </c>
      <c r="F74" s="37"/>
      <c r="G74" s="31"/>
      <c r="H74" s="61"/>
      <c r="I74" s="61"/>
      <c r="J74" s="61"/>
      <c r="K74" s="63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</row>
    <row r="75" spans="1:10" s="77" customFormat="1" ht="12.75" customHeight="1" hidden="1">
      <c r="A75" s="14" t="s">
        <v>95</v>
      </c>
      <c r="B75" s="24" t="s">
        <v>123</v>
      </c>
      <c r="C75" s="16">
        <f>D75/1.25</f>
        <v>20800</v>
      </c>
      <c r="D75" s="98">
        <v>26000</v>
      </c>
      <c r="E75" s="14" t="s">
        <v>70</v>
      </c>
      <c r="F75" s="84"/>
      <c r="G75" s="103"/>
      <c r="H75" s="84"/>
      <c r="I75" s="84"/>
      <c r="J75" s="85"/>
    </row>
    <row r="76" spans="1:10" s="69" customFormat="1" ht="12">
      <c r="A76" s="66"/>
      <c r="B76" s="67" t="s">
        <v>46</v>
      </c>
      <c r="C76" s="68">
        <f>C69+C70+C72+C73+C74</f>
        <v>387040</v>
      </c>
      <c r="D76" s="68">
        <f>D69+D70+D72+D73+D74</f>
        <v>483800</v>
      </c>
      <c r="E76" s="107"/>
      <c r="F76" s="108"/>
      <c r="G76" s="108"/>
      <c r="H76" s="76"/>
      <c r="I76" s="76"/>
      <c r="J76" s="76"/>
    </row>
    <row r="77" spans="1:10" s="69" customFormat="1" ht="12">
      <c r="A77" s="70"/>
      <c r="B77" s="71" t="s">
        <v>57</v>
      </c>
      <c r="C77" s="72">
        <f>C63+C68+C76</f>
        <v>3205206.76</v>
      </c>
      <c r="D77" s="72">
        <f>D63+D68+D76</f>
        <v>3112425.45</v>
      </c>
      <c r="E77" s="78"/>
      <c r="F77" s="79"/>
      <c r="G77" s="80"/>
      <c r="H77" s="81"/>
      <c r="I77" s="81"/>
      <c r="J77" s="81"/>
    </row>
    <row r="78" spans="1:10" ht="12.75">
      <c r="A78" s="127" t="s">
        <v>45</v>
      </c>
      <c r="B78" s="135"/>
      <c r="C78" s="135"/>
      <c r="D78" s="135"/>
      <c r="E78" s="135"/>
      <c r="F78" s="135"/>
      <c r="G78" s="135"/>
      <c r="H78" s="135"/>
      <c r="I78" s="135"/>
      <c r="J78" s="136"/>
    </row>
    <row r="79" spans="1:10" ht="24">
      <c r="A79" s="48" t="s">
        <v>107</v>
      </c>
      <c r="B79" s="15" t="s">
        <v>126</v>
      </c>
      <c r="C79" s="16">
        <v>299029.62</v>
      </c>
      <c r="D79" s="16">
        <v>373787.02</v>
      </c>
      <c r="E79" s="64" t="s">
        <v>127</v>
      </c>
      <c r="F79" s="14" t="s">
        <v>26</v>
      </c>
      <c r="G79" s="27"/>
      <c r="H79" s="14" t="s">
        <v>28</v>
      </c>
      <c r="I79" s="14" t="s">
        <v>31</v>
      </c>
      <c r="J79" s="14" t="s">
        <v>40</v>
      </c>
    </row>
    <row r="80" spans="1:10" ht="12.75">
      <c r="A80" s="48"/>
      <c r="B80" s="71" t="s">
        <v>50</v>
      </c>
      <c r="C80" s="72">
        <f>C79</f>
        <v>299029.62</v>
      </c>
      <c r="D80" s="72">
        <f>D79</f>
        <v>373787.02</v>
      </c>
      <c r="E80" s="48"/>
      <c r="F80" s="27"/>
      <c r="G80" s="27"/>
      <c r="H80" s="106"/>
      <c r="I80" s="106"/>
      <c r="J80" s="106"/>
    </row>
    <row r="81" spans="1:10" ht="12.75">
      <c r="A81" s="14" t="s">
        <v>150</v>
      </c>
      <c r="B81" s="24" t="s">
        <v>108</v>
      </c>
      <c r="C81" s="16">
        <v>800000</v>
      </c>
      <c r="D81" s="16">
        <v>235000</v>
      </c>
      <c r="E81" s="14" t="s">
        <v>109</v>
      </c>
      <c r="F81" s="14" t="s">
        <v>26</v>
      </c>
      <c r="G81" s="14"/>
      <c r="H81" s="14" t="s">
        <v>39</v>
      </c>
      <c r="I81" s="14" t="s">
        <v>148</v>
      </c>
      <c r="J81" s="64" t="s">
        <v>136</v>
      </c>
    </row>
    <row r="82" spans="1:10" ht="12.75">
      <c r="A82" s="14" t="s">
        <v>115</v>
      </c>
      <c r="B82" s="15" t="s">
        <v>72</v>
      </c>
      <c r="C82" s="16">
        <v>42000</v>
      </c>
      <c r="D82" s="16">
        <v>52500</v>
      </c>
      <c r="E82" s="14" t="s">
        <v>73</v>
      </c>
      <c r="F82" s="101"/>
      <c r="G82" s="101"/>
      <c r="H82" s="101"/>
      <c r="I82" s="101"/>
      <c r="J82" s="101"/>
    </row>
    <row r="83" spans="1:10" ht="12.75">
      <c r="A83" s="14" t="s">
        <v>129</v>
      </c>
      <c r="B83" s="15" t="s">
        <v>71</v>
      </c>
      <c r="C83" s="16">
        <v>69000</v>
      </c>
      <c r="D83" s="16">
        <v>86250</v>
      </c>
      <c r="E83" s="14" t="s">
        <v>73</v>
      </c>
      <c r="F83" s="101"/>
      <c r="G83" s="101"/>
      <c r="H83" s="101"/>
      <c r="I83" s="101"/>
      <c r="J83" s="101"/>
    </row>
    <row r="84" spans="1:10" ht="12.75">
      <c r="A84" s="66"/>
      <c r="B84" s="67" t="s">
        <v>46</v>
      </c>
      <c r="C84" s="68">
        <f>C81+C82+C83</f>
        <v>911000</v>
      </c>
      <c r="D84" s="68">
        <f>D81+D82+D83</f>
        <v>373750</v>
      </c>
      <c r="E84" s="107"/>
      <c r="F84" s="108"/>
      <c r="G84" s="108"/>
      <c r="H84" s="76"/>
      <c r="I84" s="76"/>
      <c r="J84" s="76"/>
    </row>
    <row r="85" spans="1:10" ht="13.5" thickBot="1">
      <c r="A85" s="66"/>
      <c r="B85" s="67" t="s">
        <v>51</v>
      </c>
      <c r="C85" s="109">
        <f>C80+C84</f>
        <v>1210029.62</v>
      </c>
      <c r="D85" s="109">
        <f>D80+D84</f>
        <v>747537.02</v>
      </c>
      <c r="E85" s="90"/>
      <c r="F85" s="91"/>
      <c r="G85" s="92"/>
      <c r="H85" s="93"/>
      <c r="I85" s="93"/>
      <c r="J85" s="93"/>
    </row>
    <row r="86" spans="1:10" ht="12.75">
      <c r="A86" s="112"/>
      <c r="B86" s="113" t="s">
        <v>52</v>
      </c>
      <c r="C86" s="114">
        <f>C31+C44+C63</f>
        <v>1247200</v>
      </c>
      <c r="D86" s="114">
        <f>D31+D44+D63</f>
        <v>664917</v>
      </c>
      <c r="E86" s="69"/>
      <c r="F86" s="69"/>
      <c r="G86" s="69"/>
      <c r="H86" s="44"/>
      <c r="I86" s="44"/>
      <c r="J86" s="44"/>
    </row>
    <row r="87" spans="1:10" ht="12.75">
      <c r="A87" s="66"/>
      <c r="B87" s="67" t="s">
        <v>54</v>
      </c>
      <c r="C87" s="68">
        <f>C68+C80</f>
        <v>2041196.38</v>
      </c>
      <c r="D87" s="68">
        <f>D68+D80</f>
        <v>2551495.47</v>
      </c>
      <c r="E87" s="69"/>
      <c r="F87" s="69"/>
      <c r="G87" s="69"/>
      <c r="H87" s="44"/>
      <c r="I87" s="44"/>
      <c r="J87" s="44"/>
    </row>
    <row r="88" spans="1:10" ht="12.75">
      <c r="A88" s="70"/>
      <c r="B88" s="71" t="s">
        <v>53</v>
      </c>
      <c r="C88" s="68">
        <f>C37+C54+C76+C84</f>
        <v>1783980</v>
      </c>
      <c r="D88" s="68">
        <f>D37+D54+D76+D84</f>
        <v>1439450</v>
      </c>
      <c r="E88" s="69" t="s">
        <v>154</v>
      </c>
      <c r="F88" s="69"/>
      <c r="G88" s="69"/>
      <c r="H88" s="44"/>
      <c r="I88" s="44"/>
      <c r="J88" s="44"/>
    </row>
    <row r="89" spans="1:5" ht="15">
      <c r="A89" s="3"/>
      <c r="B89" s="3"/>
      <c r="C89" s="3"/>
      <c r="D89" s="3"/>
      <c r="E89" s="3"/>
    </row>
    <row r="90" spans="1:10" ht="14.25">
      <c r="A90" s="130" t="s">
        <v>13</v>
      </c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5" ht="15">
      <c r="A91" s="3"/>
      <c r="B91" s="3"/>
      <c r="C91" s="3"/>
      <c r="D91" s="3"/>
      <c r="E91" s="3"/>
    </row>
    <row r="92" spans="1:6" ht="15">
      <c r="A92" s="132" t="s">
        <v>151</v>
      </c>
      <c r="B92" s="132"/>
      <c r="C92" s="132"/>
      <c r="D92" s="132"/>
      <c r="E92" s="132"/>
      <c r="F92" s="132"/>
    </row>
    <row r="93" spans="6:10" ht="15">
      <c r="F93" s="38"/>
      <c r="H93" s="134" t="s">
        <v>7</v>
      </c>
      <c r="I93" s="134"/>
      <c r="J93" s="134"/>
    </row>
    <row r="94" spans="2:10" ht="15">
      <c r="B94" s="52"/>
      <c r="F94" s="38"/>
      <c r="H94" s="134" t="s">
        <v>152</v>
      </c>
      <c r="I94" s="134"/>
      <c r="J94" s="134"/>
    </row>
  </sheetData>
  <sheetProtection/>
  <mergeCells count="18">
    <mergeCell ref="A25:E25"/>
    <mergeCell ref="H94:J94"/>
    <mergeCell ref="A56:J56"/>
    <mergeCell ref="A39:J39"/>
    <mergeCell ref="H93:J93"/>
    <mergeCell ref="A92:F92"/>
    <mergeCell ref="A90:J90"/>
    <mergeCell ref="A78:J78"/>
    <mergeCell ref="A10:B10"/>
    <mergeCell ref="A13:E13"/>
    <mergeCell ref="A12:D12"/>
    <mergeCell ref="A14:D14"/>
    <mergeCell ref="A19:J19"/>
    <mergeCell ref="A29:J29"/>
    <mergeCell ref="A21:J21"/>
    <mergeCell ref="A16:J16"/>
    <mergeCell ref="A17:J17"/>
    <mergeCell ref="A23:J2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2"/>
  <rowBreaks count="2" manualBreakCount="2">
    <brk id="38" max="9" man="1"/>
    <brk id="8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Hršak</dc:creator>
  <cp:keywords/>
  <dc:description/>
  <cp:lastModifiedBy>Sandra Hršak</cp:lastModifiedBy>
  <cp:lastPrinted>2013-08-09T14:11:51Z</cp:lastPrinted>
  <dcterms:created xsi:type="dcterms:W3CDTF">2011-01-05T10:55:36Z</dcterms:created>
  <dcterms:modified xsi:type="dcterms:W3CDTF">2013-08-09T14:12:12Z</dcterms:modified>
  <cp:category/>
  <cp:version/>
  <cp:contentType/>
  <cp:contentStatus/>
</cp:coreProperties>
</file>